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Tesla Inc. (TSLA)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0.12</v>
      </c>
    </row>
    <row r="6">
      <c r="A6" t="inlineStr">
        <is>
          <t>Terminal multiple (×)</t>
        </is>
      </c>
      <c r="B6" s="4" t="n">
        <v>22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32</v>
      </c>
    </row>
    <row r="10">
      <c r="A10" t="inlineStr">
        <is>
          <t>Diluted shares (B)</t>
        </is>
      </c>
      <c r="B10" s="4" t="n">
        <v>3.794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0.15</v>
      </c>
      <c r="D13" s="4" t="n">
        <v>0.12</v>
      </c>
      <c r="E13" s="4" t="n">
        <v>0.1</v>
      </c>
      <c r="F13" s="4" t="n">
        <v>0.08</v>
      </c>
    </row>
    <row r="14">
      <c r="A14" t="inlineStr">
        <is>
          <t>Operating margin</t>
        </is>
      </c>
      <c r="B14" s="4" t="n">
        <v>0.08</v>
      </c>
      <c r="C14" s="4" t="n">
        <v>0.1</v>
      </c>
      <c r="D14" s="4" t="n">
        <v>0.12</v>
      </c>
      <c r="E14" s="4" t="n">
        <v>0.14</v>
      </c>
      <c r="F14" s="4" t="n">
        <v>0.15</v>
      </c>
    </row>
    <row r="15">
      <c r="A15" t="inlineStr">
        <is>
          <t>D&amp;A $B</t>
        </is>
      </c>
      <c r="B15" s="4" t="n">
        <v>8.75</v>
      </c>
      <c r="C15" s="4" t="n">
        <v>9.25</v>
      </c>
      <c r="D15" s="4" t="n">
        <v>10</v>
      </c>
      <c r="E15" s="4" t="n">
        <v>10.9167</v>
      </c>
      <c r="F15" s="4" t="n">
        <v>12</v>
      </c>
    </row>
    <row r="16">
      <c r="A16" t="inlineStr">
        <is>
          <t>Capex $B</t>
        </is>
      </c>
      <c r="B16" s="4" t="n">
        <v>10</v>
      </c>
      <c r="C16" s="4" t="n">
        <v>11.5</v>
      </c>
      <c r="D16" s="4" t="n">
        <v>13</v>
      </c>
      <c r="E16" s="4" t="n">
        <v>14</v>
      </c>
      <c r="F16" s="4" t="n">
        <v>15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115.498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37</v>
      </c>
      <c r="C3" t="n">
        <v>1</v>
      </c>
    </row>
    <row r="4">
      <c r="A4" t="inlineStr">
        <is>
          <t>Revenue CAGR ±3pp</t>
        </is>
      </c>
      <c r="B4" t="n">
        <v>22</v>
      </c>
      <c r="C4" t="n">
        <v>2</v>
      </c>
    </row>
    <row r="5">
      <c r="A5" t="inlineStr">
        <is>
          <t>Terminal × ±15%</t>
        </is>
      </c>
      <c r="B5" t="n">
        <v>19</v>
      </c>
      <c r="C5" t="n">
        <v>3</v>
      </c>
    </row>
    <row r="6">
      <c r="A6" t="inlineStr">
        <is>
          <t>Capex intensity ±15%</t>
        </is>
      </c>
      <c r="B6" t="n">
        <v>18</v>
      </c>
      <c r="C6" t="n">
        <v>4</v>
      </c>
    </row>
    <row r="7">
      <c r="A7" t="inlineStr">
        <is>
          <t>WACC ±1pp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pass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pass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402.9</v>
      </c>
    </row>
    <row r="7">
      <c r="A7" s="3" t="inlineStr">
        <is>
          <t>Scenario PWEV target</t>
        </is>
      </c>
      <c r="B7" t="n">
        <v>413.7931034482759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  <c r="B10" t="n">
        <v>107.8017923036373</v>
      </c>
    </row>
    <row r="11">
      <c r="A11" s="3" t="inlineStr">
        <is>
          <t>Peer implied (fwd P/E)</t>
        </is>
      </c>
      <c r="B11" t="n">
        <v>11.94</v>
      </c>
    </row>
    <row r="12">
      <c r="A12" s="3" t="inlineStr">
        <is>
          <t>MC median</t>
        </is>
      </c>
      <c r="B12" t="n">
        <v>149.6454090097224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mch_weekly_run live prices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94.827</v>
      </c>
      <c r="C3" t="n">
        <v>17.094</v>
      </c>
      <c r="D3" t="n">
        <v>4.355</v>
      </c>
      <c r="E3" t="n">
        <v>5.616</v>
      </c>
      <c r="F3" t="n">
        <v>3.794</v>
      </c>
    </row>
    <row r="4">
      <c r="A4" t="inlineStr">
        <is>
          <t>2024-12-31</t>
        </is>
      </c>
      <c r="B4" t="n">
        <v>97.69</v>
      </c>
      <c r="C4" t="n">
        <v>17.45</v>
      </c>
      <c r="D4" t="n">
        <v>7.076</v>
      </c>
      <c r="E4" t="n">
        <v>9.34</v>
      </c>
      <c r="F4" t="n">
        <v>7.13</v>
      </c>
    </row>
    <row r="5">
      <c r="A5" t="inlineStr">
        <is>
          <t>2023-12-31</t>
        </is>
      </c>
      <c r="B5" t="n">
        <v>96.773</v>
      </c>
      <c r="C5" t="n">
        <v>17.66</v>
      </c>
      <c r="D5" t="n">
        <v>8.891</v>
      </c>
      <c r="E5" t="n">
        <v>10.129</v>
      </c>
      <c r="F5" t="n">
        <v>14.974</v>
      </c>
    </row>
    <row r="6">
      <c r="A6" t="inlineStr">
        <is>
          <t>2022-12-31</t>
        </is>
      </c>
      <c r="B6" t="n">
        <v>81.462</v>
      </c>
      <c r="C6" t="n">
        <v>20.853</v>
      </c>
      <c r="D6" t="n">
        <v>13.656</v>
      </c>
      <c r="E6" t="n">
        <v>14.29</v>
      </c>
      <c r="F6" t="n">
        <v>12.587</v>
      </c>
    </row>
    <row r="7">
      <c r="A7" t="inlineStr">
        <is>
          <t>2021-12-31</t>
        </is>
      </c>
      <c r="B7" t="n">
        <v>53.823</v>
      </c>
      <c r="C7" t="n">
        <v>13.606</v>
      </c>
      <c r="D7" t="n">
        <v>6.687</v>
      </c>
      <c r="E7" t="n">
        <v>6.687</v>
      </c>
      <c r="F7" t="n">
        <v>5.644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14.747</v>
      </c>
      <c r="C11" t="n">
        <v>8.526999999999999</v>
      </c>
      <c r="D11" t="n">
        <v>6.22</v>
      </c>
      <c r="E11" t="n">
        <v>1.186</v>
      </c>
    </row>
    <row r="12">
      <c r="A12" t="inlineStr">
        <is>
          <t>2024-12-31</t>
        </is>
      </c>
      <c r="B12" t="n">
        <v>14.923</v>
      </c>
      <c r="C12" t="n">
        <v>11.342</v>
      </c>
      <c r="D12" t="n">
        <v>3.581</v>
      </c>
      <c r="E12" t="n">
        <v>1.241</v>
      </c>
    </row>
    <row r="13">
      <c r="A13" t="inlineStr">
        <is>
          <t>2023-12-31</t>
        </is>
      </c>
      <c r="B13" t="n">
        <v>13.256</v>
      </c>
      <c r="C13" t="n">
        <v>8.898999999999999</v>
      </c>
      <c r="D13" t="n">
        <v>4.357</v>
      </c>
      <c r="E13" t="n">
        <v>0.7</v>
      </c>
    </row>
    <row r="14">
      <c r="A14" t="inlineStr">
        <is>
          <t>2022-12-31</t>
        </is>
      </c>
      <c r="B14" t="n">
        <v>14.724</v>
      </c>
      <c r="C14" t="n">
        <v>7.172</v>
      </c>
      <c r="D14" t="n">
        <v>7.552</v>
      </c>
      <c r="E14" t="n">
        <v>0.541</v>
      </c>
    </row>
    <row r="15">
      <c r="A15" t="inlineStr">
        <is>
          <t>2021-12-31</t>
        </is>
      </c>
      <c r="B15" t="n">
        <v>11.497</v>
      </c>
      <c r="C15" t="n">
        <v>8.013999999999999</v>
      </c>
      <c r="D15" t="n">
        <v>3.483</v>
      </c>
      <c r="E15" t="n">
        <v>0.548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84.11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s="5" t="inlineStr">
        <is>
          <t>Segment</t>
        </is>
      </c>
      <c r="B2" s="5" t="inlineStr">
        <is>
          <t>Revenue $B</t>
        </is>
      </c>
      <c r="C2" s="5" t="inlineStr">
        <is>
          <t>Multiple ×</t>
        </is>
      </c>
      <c r="D2" s="5" t="inlineStr">
        <is>
          <t>Implied EV $B</t>
        </is>
      </c>
      <c r="E2" s="5" t="inlineStr">
        <is>
          <t>Basis</t>
        </is>
      </c>
      <c r="F2" s="5" t="inlineStr"/>
    </row>
    <row r="3">
      <c r="A3" t="inlineStr">
        <is>
          <t>Automotive</t>
        </is>
      </c>
      <c r="B3" t="n">
        <v>88</v>
      </c>
      <c r="C3" t="n">
        <v>2.5</v>
      </c>
      <c r="D3">
        <f>B3*C3</f>
        <v/>
      </c>
    </row>
    <row r="4">
      <c r="A4" t="inlineStr">
        <is>
          <t>Energy Generation &amp; Storage</t>
        </is>
      </c>
      <c r="B4" t="n">
        <v>15</v>
      </c>
      <c r="C4" t="n">
        <v>5</v>
      </c>
      <c r="D4">
        <f>B4*C4</f>
        <v/>
      </c>
    </row>
    <row r="5">
      <c r="A5" t="inlineStr">
        <is>
          <t>Services &amp; Other</t>
        </is>
      </c>
      <c r="B5" t="n">
        <v>11</v>
      </c>
      <c r="C5" t="n">
        <v>2</v>
      </c>
      <c r="D5">
        <f>B5*C5</f>
        <v/>
      </c>
    </row>
    <row r="6">
      <c r="A6" t="inlineStr">
        <is>
          <t>FSD / Robotaxi (autonomy)</t>
        </is>
      </c>
      <c r="B6" t="n">
        <v>2</v>
      </c>
      <c r="C6" t="n">
        <v>30</v>
      </c>
      <c r="D6">
        <f>B6*C6</f>
        <v/>
      </c>
    </row>
    <row r="7">
      <c r="A7" s="3" t="inlineStr">
        <is>
          <t>Total EV</t>
        </is>
      </c>
      <c r="D7">
        <f>SUM(D3:D6)</f>
        <v/>
      </c>
    </row>
    <row r="8">
      <c r="A8" t="inlineStr">
        <is>
          <t>+ Net cash</t>
        </is>
      </c>
      <c r="D8">
        <f>Inputs!$B$9</f>
        <v/>
      </c>
    </row>
    <row r="9">
      <c r="A9" t="inlineStr">
        <is>
          <t>÷ Diluted shares</t>
        </is>
      </c>
      <c r="D9">
        <f>Inputs!$B$10</f>
        <v/>
      </c>
    </row>
    <row r="10">
      <c r="A10" s="3" t="inlineStr">
        <is>
          <t>SoP per share</t>
        </is>
      </c>
      <c r="D10">
        <f>(D7+D8)/D9</f>
        <v/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F</t>
        </is>
      </c>
      <c r="B3" t="n">
        <v>6</v>
      </c>
      <c r="C3" t="n">
        <v>0.02</v>
      </c>
      <c r="D3" t="n">
        <v>0.04</v>
      </c>
      <c r="E3" t="inlineStr">
        <is>
          <t>broad</t>
        </is>
      </c>
      <c r="F3" t="n">
        <v>0.25</v>
      </c>
    </row>
    <row r="4">
      <c r="A4" t="inlineStr">
        <is>
          <t>GM</t>
        </is>
      </c>
      <c r="B4" t="n">
        <v>6</v>
      </c>
      <c r="C4" t="n">
        <v>0.03</v>
      </c>
      <c r="D4" t="n">
        <v>0.06</v>
      </c>
      <c r="E4" t="inlineStr">
        <is>
          <t>broad</t>
        </is>
      </c>
      <c r="F4" t="n">
        <v>0.25</v>
      </c>
    </row>
    <row r="5">
      <c r="A5" t="inlineStr">
        <is>
          <t>RIVN</t>
        </is>
      </c>
      <c r="B5" t="n">
        <v>-5</v>
      </c>
      <c r="C5" t="n">
        <v>0.25</v>
      </c>
      <c r="D5" t="n">
        <v>-0.2</v>
      </c>
      <c r="E5" t="inlineStr">
        <is>
          <t>broad</t>
        </is>
      </c>
      <c r="F5" t="n">
        <v>0.25</v>
      </c>
    </row>
    <row r="6">
      <c r="A6" t="inlineStr">
        <is>
          <t>UBER</t>
        </is>
      </c>
      <c r="B6" t="n">
        <v>22</v>
      </c>
      <c r="C6" t="n">
        <v>0.16</v>
      </c>
      <c r="D6" t="n">
        <v>0.08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7.2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Brand Damage</t>
        </is>
      </c>
      <c r="B3" t="n">
        <v>0.2</v>
      </c>
      <c r="C3" t="n">
        <v>1.624</v>
      </c>
      <c r="D3" t="n">
        <v>123</v>
      </c>
      <c r="E3">
        <f>C3*D3</f>
        <v/>
      </c>
      <c r="F3">
        <f>E3/402.9-1</f>
        <v/>
      </c>
    </row>
    <row r="4">
      <c r="A4" t="inlineStr">
        <is>
          <t>Base</t>
        </is>
      </c>
      <c r="B4" t="n">
        <v>0.3</v>
      </c>
      <c r="C4" t="n">
        <v>2.557</v>
      </c>
      <c r="D4" t="n">
        <v>164</v>
      </c>
      <c r="E4">
        <f>C4*D4</f>
        <v/>
      </c>
      <c r="F4">
        <f>E4/402.9-1</f>
        <v/>
      </c>
    </row>
    <row r="5">
      <c r="A5" t="inlineStr">
        <is>
          <t>Robotaxi Launch</t>
        </is>
      </c>
      <c r="B5" t="n">
        <v>0.3</v>
      </c>
      <c r="C5" t="n">
        <v>3.14</v>
      </c>
      <c r="D5" t="n">
        <v>175</v>
      </c>
      <c r="E5">
        <f>C5*D5</f>
        <v/>
      </c>
      <c r="F5">
        <f>E5/402.9-1</f>
        <v/>
      </c>
    </row>
    <row r="6">
      <c r="A6" t="inlineStr">
        <is>
          <t>Competition Squeeze</t>
        </is>
      </c>
      <c r="B6" t="n">
        <v>0.2</v>
      </c>
      <c r="C6" t="n">
        <v>1.981</v>
      </c>
      <c r="D6" t="n">
        <v>126</v>
      </c>
      <c r="E6">
        <f>C6*D6</f>
        <v/>
      </c>
      <c r="F6">
        <f>E6/402.9-1</f>
        <v/>
      </c>
    </row>
    <row r="7">
      <c r="A7" s="3" t="inlineStr">
        <is>
          <t>PWEV (Σ p·target)</t>
        </is>
      </c>
      <c r="E7">
        <f>SUMPRODUCT(B3:B6,E3:E6)</f>
        <v/>
      </c>
    </row>
    <row r="8">
      <c r="A8" t="inlineStr">
        <is>
          <t>Σ probability (must = 1)</t>
        </is>
      </c>
      <c r="B8">
        <f>SUM(B3:B6)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149.6454090097224</v>
      </c>
    </row>
    <row r="5">
      <c r="A5" t="inlineStr">
        <is>
          <t>P10</t>
        </is>
      </c>
      <c r="B5" t="n">
        <v>24.21437676312524</v>
      </c>
    </row>
    <row r="6">
      <c r="A6" t="inlineStr">
        <is>
          <t>P90</t>
        </is>
      </c>
      <c r="B6" t="n">
        <v>391.5737690187286</v>
      </c>
    </row>
    <row r="7">
      <c r="A7" t="inlineStr">
        <is>
          <t>P(&gt; current) %</t>
        </is>
      </c>
      <c r="B7" t="n">
        <v>9.220000000000001</v>
      </c>
    </row>
    <row r="8">
      <c r="A8" t="inlineStr">
        <is>
          <t>P(&gt; target) %</t>
        </is>
      </c>
      <c r="B8" t="n">
        <v>8.57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0.8621580251268841</v>
      </c>
    </row>
    <row r="13">
      <c r="A13" t="inlineStr">
        <is>
          <t>Gross Margin</t>
        </is>
      </c>
      <c r="B13" t="n">
        <v>57.94644287446523</v>
      </c>
    </row>
    <row r="14">
      <c r="A14" t="inlineStr">
        <is>
          <t>P/E Multiple</t>
        </is>
      </c>
      <c r="B14" t="n">
        <v>41.19139910040789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2026-07-08T09:38:13Z</dcterms:created>
  <dcterms:modified xsi:type="dcterms:W3CDTF">2026-07-08T09:38:13Z</dcterms:modified>
</cp:coreProperties>
</file>